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C:\data\anton\rosbiotech\2024-2025\Система искусственного интеллекта\"/>
    </mc:Choice>
  </mc:AlternateContent>
  <xr:revisionPtr revIDLastSave="0" documentId="13_ncr:1_{678D97EC-550F-4C25-A92C-BA1802BB62B5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  <c r="L14" i="1"/>
  <c r="L4" i="1"/>
  <c r="K14" i="1"/>
  <c r="J14" i="1"/>
  <c r="I14" i="1"/>
  <c r="H14" i="1"/>
  <c r="G14" i="1"/>
  <c r="F14" i="1"/>
  <c r="E13" i="1"/>
  <c r="E12" i="1"/>
  <c r="E11" i="1"/>
  <c r="E10" i="1"/>
  <c r="E9" i="1"/>
  <c r="E8" i="1"/>
  <c r="E7" i="1"/>
  <c r="E6" i="1"/>
  <c r="E5" i="1"/>
  <c r="E4" i="1"/>
  <c r="E3" i="1"/>
  <c r="I13" i="1" l="1"/>
  <c r="I12" i="1"/>
  <c r="I11" i="1"/>
  <c r="I10" i="1"/>
  <c r="I9" i="1"/>
  <c r="I8" i="1"/>
  <c r="I7" i="1"/>
  <c r="I6" i="1"/>
  <c r="I5" i="1"/>
  <c r="I4" i="1"/>
  <c r="I3" i="1"/>
  <c r="F4" i="1"/>
  <c r="G5" i="1"/>
  <c r="G4" i="1"/>
  <c r="F13" i="1"/>
  <c r="F12" i="1"/>
  <c r="F11" i="1"/>
  <c r="F10" i="1"/>
  <c r="F9" i="1"/>
  <c r="F8" i="1"/>
  <c r="F7" i="1"/>
  <c r="F6" i="1"/>
  <c r="F5" i="1"/>
  <c r="F3" i="1"/>
  <c r="H3" i="1"/>
  <c r="H13" i="1" l="1"/>
  <c r="H12" i="1"/>
  <c r="H11" i="1"/>
  <c r="H10" i="1"/>
  <c r="H9" i="1"/>
  <c r="H8" i="1"/>
  <c r="H7" i="1"/>
  <c r="H6" i="1"/>
  <c r="H5" i="1"/>
  <c r="H4" i="1"/>
  <c r="G13" i="1"/>
  <c r="G12" i="1"/>
  <c r="G11" i="1"/>
  <c r="G10" i="1"/>
  <c r="G9" i="1"/>
  <c r="G8" i="1"/>
  <c r="G7" i="1"/>
  <c r="G6" i="1" l="1"/>
  <c r="G3" i="1"/>
  <c r="K7" i="1" l="1"/>
  <c r="J3" i="1" l="1"/>
  <c r="J12" i="1"/>
  <c r="K3" i="1"/>
  <c r="J6" i="1"/>
  <c r="J10" i="1"/>
  <c r="J13" i="1"/>
  <c r="K13" i="1"/>
  <c r="J7" i="1"/>
  <c r="J11" i="1"/>
  <c r="J9" i="1"/>
  <c r="J8" i="1"/>
  <c r="J5" i="1"/>
  <c r="J4" i="1"/>
  <c r="K12" i="1"/>
  <c r="K11" i="1"/>
  <c r="K10" i="1"/>
  <c r="K9" i="1"/>
  <c r="K8" i="1"/>
  <c r="K6" i="1"/>
  <c r="K5" i="1"/>
  <c r="K4" i="1"/>
  <c r="L13" i="1" l="1"/>
  <c r="L7" i="1"/>
  <c r="L11" i="1"/>
  <c r="L10" i="1"/>
  <c r="L9" i="1"/>
  <c r="L12" i="1"/>
  <c r="L8" i="1"/>
  <c r="L6" i="1"/>
  <c r="L5" i="1"/>
</calcChain>
</file>

<file path=xl/sharedStrings.xml><?xml version="1.0" encoding="utf-8"?>
<sst xmlns="http://schemas.openxmlformats.org/spreadsheetml/2006/main" count="10" uniqueCount="10">
  <si>
    <t>Порог</t>
  </si>
  <si>
    <t>TP</t>
  </si>
  <si>
    <t>FP</t>
  </si>
  <si>
    <t>TN</t>
  </si>
  <si>
    <t>FN</t>
  </si>
  <si>
    <t>FPR</t>
  </si>
  <si>
    <t>TPR</t>
  </si>
  <si>
    <t>AUC=</t>
  </si>
  <si>
    <t>Класс (1/0)</t>
  </si>
  <si>
    <t>Значение признака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</si>
</sst>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Лист1!$J$3:$J$13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0.8</c:v>
                </c:pt>
                <c:pt idx="3">
                  <c:v>0.6</c:v>
                </c:pt>
                <c:pt idx="4">
                  <c:v>0.6</c:v>
                </c:pt>
                <c:pt idx="5">
                  <c:v>0.4</c:v>
                </c:pt>
                <c:pt idx="6">
                  <c:v>0.4</c:v>
                </c:pt>
                <c:pt idx="7">
                  <c:v>0.2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Лист1!$K$3:$K$13</c:f>
              <c:numCache>
                <c:formatCode>General</c:formatCode>
                <c:ptCount val="11"/>
                <c:pt idx="0">
                  <c:v>1</c:v>
                </c:pt>
                <c:pt idx="1">
                  <c:v>0.83333333333333337</c:v>
                </c:pt>
                <c:pt idx="2">
                  <c:v>0.83333333333333337</c:v>
                </c:pt>
                <c:pt idx="3">
                  <c:v>0.83333333333333337</c:v>
                </c:pt>
                <c:pt idx="4">
                  <c:v>0.66666666666666663</c:v>
                </c:pt>
                <c:pt idx="5">
                  <c:v>0.66666666666666663</c:v>
                </c:pt>
                <c:pt idx="6">
                  <c:v>0.5</c:v>
                </c:pt>
                <c:pt idx="7">
                  <c:v>0.5</c:v>
                </c:pt>
                <c:pt idx="8">
                  <c:v>0.33333333333333331</c:v>
                </c:pt>
                <c:pt idx="9">
                  <c:v>0.33333333333333331</c:v>
                </c:pt>
                <c:pt idx="10">
                  <c:v>0.16666666666666666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50-4E3F-8A9B-04111C195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911487"/>
        <c:axId val="412894656"/>
      </c:scatterChart>
      <c:valAx>
        <c:axId val="857911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2894656"/>
        <c:crosses val="autoZero"/>
        <c:crossBetween val="midCat"/>
      </c:valAx>
      <c:valAx>
        <c:axId val="41289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579114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2</xdr:row>
      <xdr:rowOff>33337</xdr:rowOff>
    </xdr:from>
    <xdr:to>
      <xdr:col>20</xdr:col>
      <xdr:colOff>361950</xdr:colOff>
      <xdr:row>16</xdr:row>
      <xdr:rowOff>109537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51B7F33-13F4-508D-628F-F72A56AB32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selection activeCell="L15" sqref="L15"/>
    </sheetView>
  </sheetViews>
  <sheetFormatPr defaultRowHeight="14.75" x14ac:dyDescent="0.75"/>
  <cols>
    <col min="1" max="1" width="15.86328125" customWidth="1"/>
    <col min="2" max="2" width="18.5" customWidth="1"/>
    <col min="5" max="5" width="10.40625" customWidth="1"/>
    <col min="10" max="10" width="10.7265625" customWidth="1"/>
    <col min="11" max="11" width="11.26953125" customWidth="1"/>
    <col min="12" max="12" width="18.54296875" customWidth="1"/>
  </cols>
  <sheetData>
    <row r="1" spans="1:12" x14ac:dyDescent="0.75">
      <c r="A1" t="s">
        <v>8</v>
      </c>
      <c r="B1" t="s">
        <v>9</v>
      </c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</row>
    <row r="3" spans="1:12" x14ac:dyDescent="0.75">
      <c r="A3">
        <v>1</v>
      </c>
      <c r="B3">
        <v>97</v>
      </c>
      <c r="E3">
        <f>SMALL(B3:B13,1)</f>
        <v>4</v>
      </c>
      <c r="F3">
        <f t="shared" ref="F3:F14" si="0">COUNTIFS($A$3:$A$13,"1",$B$3:$B$13,"&gt;="&amp;E3)</f>
        <v>6</v>
      </c>
      <c r="G3">
        <f t="shared" ref="G3:G14" si="1">COUNTIFS($A$3:$A$13,"0",$B$3:$B$13,"&gt;="&amp;E3)</f>
        <v>5</v>
      </c>
      <c r="H3">
        <f>COUNTIFS($A$3:$A$13,"0",$B$3:$B$13,"&lt;"&amp;E3)</f>
        <v>0</v>
      </c>
      <c r="I3">
        <f t="shared" ref="I3:I14" si="2">COUNTIFS($A$3:$A$13,"1",$B$3:$B$13,"&lt;"&amp;E3)</f>
        <v>0</v>
      </c>
      <c r="J3">
        <f>G3/(G3+H3)</f>
        <v>1</v>
      </c>
      <c r="K3">
        <f>F3/(F3+I3)</f>
        <v>1</v>
      </c>
    </row>
    <row r="4" spans="1:12" x14ac:dyDescent="0.75">
      <c r="A4">
        <v>1</v>
      </c>
      <c r="B4">
        <v>84</v>
      </c>
      <c r="E4">
        <f>SMALL(B3:B13,2)</f>
        <v>6</v>
      </c>
      <c r="F4">
        <f t="shared" si="0"/>
        <v>5</v>
      </c>
      <c r="G4">
        <f t="shared" si="1"/>
        <v>5</v>
      </c>
      <c r="H4">
        <f t="shared" ref="H4:H14" si="3">COUNTIFS($A$3:$A$13,"0",$B$3:$B$13,"&lt;"&amp;E4)</f>
        <v>0</v>
      </c>
      <c r="I4">
        <f t="shared" si="2"/>
        <v>1</v>
      </c>
      <c r="J4">
        <f t="shared" ref="J4:J14" si="4">G4/(G4+H4)</f>
        <v>1</v>
      </c>
      <c r="K4">
        <f t="shared" ref="K4:K14" si="5">F4/(F4+I4)</f>
        <v>0.83333333333333337</v>
      </c>
      <c r="L4">
        <f t="shared" ref="L4:L12" si="6">(K3+K4)*0.5*(J3-J4)</f>
        <v>0</v>
      </c>
    </row>
    <row r="5" spans="1:12" x14ac:dyDescent="0.75">
      <c r="A5">
        <v>0</v>
      </c>
      <c r="B5">
        <v>62</v>
      </c>
      <c r="E5">
        <f>SMALL(B3:B13,3)</f>
        <v>15</v>
      </c>
      <c r="F5">
        <f t="shared" si="0"/>
        <v>5</v>
      </c>
      <c r="G5">
        <f t="shared" si="1"/>
        <v>4</v>
      </c>
      <c r="H5">
        <f t="shared" si="3"/>
        <v>1</v>
      </c>
      <c r="I5">
        <f t="shared" si="2"/>
        <v>1</v>
      </c>
      <c r="J5">
        <f t="shared" si="4"/>
        <v>0.8</v>
      </c>
      <c r="K5">
        <f t="shared" si="5"/>
        <v>0.83333333333333337</v>
      </c>
      <c r="L5">
        <f t="shared" si="6"/>
        <v>0.16666666666666663</v>
      </c>
    </row>
    <row r="6" spans="1:12" x14ac:dyDescent="0.75">
      <c r="A6">
        <v>1</v>
      </c>
      <c r="B6">
        <v>53</v>
      </c>
      <c r="E6">
        <f>SMALL(B3:B13,4)</f>
        <v>20</v>
      </c>
      <c r="F6">
        <f t="shared" si="0"/>
        <v>5</v>
      </c>
      <c r="G6">
        <f t="shared" si="1"/>
        <v>3</v>
      </c>
      <c r="H6">
        <f t="shared" si="3"/>
        <v>2</v>
      </c>
      <c r="I6">
        <f t="shared" si="2"/>
        <v>1</v>
      </c>
      <c r="J6">
        <f t="shared" si="4"/>
        <v>0.6</v>
      </c>
      <c r="K6">
        <f t="shared" si="5"/>
        <v>0.83333333333333337</v>
      </c>
      <c r="L6">
        <f t="shared" si="6"/>
        <v>0.16666666666666674</v>
      </c>
    </row>
    <row r="7" spans="1:12" x14ac:dyDescent="0.75">
      <c r="A7">
        <v>0</v>
      </c>
      <c r="B7">
        <v>39</v>
      </c>
      <c r="E7">
        <f>SMALL(B3:B13,5)</f>
        <v>23</v>
      </c>
      <c r="F7">
        <f t="shared" si="0"/>
        <v>4</v>
      </c>
      <c r="G7">
        <f t="shared" si="1"/>
        <v>3</v>
      </c>
      <c r="H7">
        <f t="shared" si="3"/>
        <v>2</v>
      </c>
      <c r="I7">
        <f t="shared" si="2"/>
        <v>2</v>
      </c>
      <c r="J7">
        <f t="shared" si="4"/>
        <v>0.6</v>
      </c>
      <c r="K7">
        <f>F7/(F7+I7)</f>
        <v>0.66666666666666663</v>
      </c>
      <c r="L7">
        <f t="shared" si="6"/>
        <v>0</v>
      </c>
    </row>
    <row r="8" spans="1:12" x14ac:dyDescent="0.75">
      <c r="A8">
        <v>1</v>
      </c>
      <c r="B8">
        <v>37</v>
      </c>
      <c r="E8">
        <f>SMALL(B3:B13,6)</f>
        <v>37</v>
      </c>
      <c r="F8">
        <f t="shared" si="0"/>
        <v>4</v>
      </c>
      <c r="G8">
        <f t="shared" si="1"/>
        <v>2</v>
      </c>
      <c r="H8">
        <f t="shared" si="3"/>
        <v>3</v>
      </c>
      <c r="I8">
        <f t="shared" si="2"/>
        <v>2</v>
      </c>
      <c r="J8">
        <f t="shared" si="4"/>
        <v>0.4</v>
      </c>
      <c r="K8">
        <f t="shared" si="5"/>
        <v>0.66666666666666663</v>
      </c>
      <c r="L8">
        <f t="shared" si="6"/>
        <v>0.1333333333333333</v>
      </c>
    </row>
    <row r="9" spans="1:12" x14ac:dyDescent="0.75">
      <c r="A9">
        <v>0</v>
      </c>
      <c r="B9">
        <v>23</v>
      </c>
      <c r="E9">
        <f>SMALL(B3:B13,7)</f>
        <v>39</v>
      </c>
      <c r="F9">
        <f t="shared" si="0"/>
        <v>3</v>
      </c>
      <c r="G9">
        <f t="shared" si="1"/>
        <v>2</v>
      </c>
      <c r="H9">
        <f t="shared" si="3"/>
        <v>3</v>
      </c>
      <c r="I9">
        <f t="shared" si="2"/>
        <v>3</v>
      </c>
      <c r="J9">
        <f t="shared" si="4"/>
        <v>0.4</v>
      </c>
      <c r="K9">
        <f t="shared" si="5"/>
        <v>0.5</v>
      </c>
      <c r="L9">
        <f t="shared" si="6"/>
        <v>0</v>
      </c>
    </row>
    <row r="10" spans="1:12" x14ac:dyDescent="0.75">
      <c r="A10">
        <v>1</v>
      </c>
      <c r="B10">
        <v>20</v>
      </c>
      <c r="E10">
        <f>SMALL(B3:B13,8)</f>
        <v>53</v>
      </c>
      <c r="F10">
        <f t="shared" si="0"/>
        <v>3</v>
      </c>
      <c r="G10">
        <f t="shared" si="1"/>
        <v>1</v>
      </c>
      <c r="H10">
        <f t="shared" si="3"/>
        <v>4</v>
      </c>
      <c r="I10">
        <f t="shared" si="2"/>
        <v>3</v>
      </c>
      <c r="J10">
        <f t="shared" si="4"/>
        <v>0.2</v>
      </c>
      <c r="K10">
        <f t="shared" si="5"/>
        <v>0.5</v>
      </c>
      <c r="L10">
        <f t="shared" si="6"/>
        <v>0.1</v>
      </c>
    </row>
    <row r="11" spans="1:12" x14ac:dyDescent="0.75">
      <c r="A11">
        <v>0</v>
      </c>
      <c r="B11">
        <v>15</v>
      </c>
      <c r="E11">
        <f>SMALL(B3:B13,9)</f>
        <v>62</v>
      </c>
      <c r="F11">
        <f t="shared" si="0"/>
        <v>2</v>
      </c>
      <c r="G11">
        <f t="shared" si="1"/>
        <v>1</v>
      </c>
      <c r="H11">
        <f t="shared" si="3"/>
        <v>4</v>
      </c>
      <c r="I11">
        <f t="shared" si="2"/>
        <v>4</v>
      </c>
      <c r="J11">
        <f t="shared" si="4"/>
        <v>0.2</v>
      </c>
      <c r="K11">
        <f t="shared" si="5"/>
        <v>0.33333333333333331</v>
      </c>
      <c r="L11">
        <f t="shared" si="6"/>
        <v>0</v>
      </c>
    </row>
    <row r="12" spans="1:12" x14ac:dyDescent="0.75">
      <c r="A12">
        <v>0</v>
      </c>
      <c r="B12">
        <v>6</v>
      </c>
      <c r="E12">
        <f>SMALL(B3:B13,10)</f>
        <v>84</v>
      </c>
      <c r="F12">
        <f t="shared" si="0"/>
        <v>2</v>
      </c>
      <c r="G12">
        <f t="shared" si="1"/>
        <v>0</v>
      </c>
      <c r="H12">
        <f t="shared" si="3"/>
        <v>5</v>
      </c>
      <c r="I12">
        <f t="shared" si="2"/>
        <v>4</v>
      </c>
      <c r="J12">
        <f>G12/(G12+H12)</f>
        <v>0</v>
      </c>
      <c r="K12">
        <f t="shared" si="5"/>
        <v>0.33333333333333331</v>
      </c>
      <c r="L12">
        <f t="shared" si="6"/>
        <v>6.6666666666666666E-2</v>
      </c>
    </row>
    <row r="13" spans="1:12" x14ac:dyDescent="0.75">
      <c r="A13">
        <v>1</v>
      </c>
      <c r="B13">
        <v>4</v>
      </c>
      <c r="E13">
        <f>SMALL(B3:B13,11)</f>
        <v>97</v>
      </c>
      <c r="F13">
        <f t="shared" si="0"/>
        <v>1</v>
      </c>
      <c r="G13">
        <f t="shared" si="1"/>
        <v>0</v>
      </c>
      <c r="H13">
        <f t="shared" si="3"/>
        <v>5</v>
      </c>
      <c r="I13">
        <f t="shared" si="2"/>
        <v>5</v>
      </c>
      <c r="J13">
        <f t="shared" si="4"/>
        <v>0</v>
      </c>
      <c r="K13">
        <f t="shared" si="5"/>
        <v>0.16666666666666666</v>
      </c>
      <c r="L13">
        <f>(K12+K13)*0.5*(J12-J13)</f>
        <v>0</v>
      </c>
    </row>
    <row r="14" spans="1:12" x14ac:dyDescent="0.75">
      <c r="E14">
        <v>100</v>
      </c>
      <c r="F14">
        <f t="shared" si="0"/>
        <v>0</v>
      </c>
      <c r="G14">
        <f t="shared" si="1"/>
        <v>0</v>
      </c>
      <c r="H14">
        <f t="shared" si="3"/>
        <v>5</v>
      </c>
      <c r="I14">
        <f t="shared" si="2"/>
        <v>6</v>
      </c>
      <c r="J14">
        <f t="shared" si="4"/>
        <v>0</v>
      </c>
      <c r="K14">
        <f t="shared" si="5"/>
        <v>0</v>
      </c>
      <c r="L14">
        <f>(K13+K14)*0.5*(J13-J14)</f>
        <v>0</v>
      </c>
    </row>
    <row r="15" spans="1:12" x14ac:dyDescent="0.75">
      <c r="K15" t="s">
        <v>7</v>
      </c>
      <c r="L15">
        <f>SUM(L4:L14)</f>
        <v>0.6333333333333333</v>
      </c>
    </row>
  </sheetData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93FFAB675F52B343BE176469AE6AADE9" ma:contentTypeVersion="13" ma:contentTypeDescription="Создание документа." ma:contentTypeScope="" ma:versionID="93aa1d5147f76ce33f3dd87d2a14b80c">
  <xsd:schema xmlns:xsd="http://www.w3.org/2001/XMLSchema" xmlns:xs="http://www.w3.org/2001/XMLSchema" xmlns:p="http://schemas.microsoft.com/office/2006/metadata/properties" xmlns:ns2="bce517b6-b7d4-45d4-bcba-ffe8bb958390" xmlns:ns3="8cf31247-63b7-42d8-b239-339f12846b43" targetNamespace="http://schemas.microsoft.com/office/2006/metadata/properties" ma:root="true" ma:fieldsID="5a98e3e4d373f3a2911a7d9cd593a2c1" ns2:_="" ns3:_="">
    <xsd:import namespace="bce517b6-b7d4-45d4-bcba-ffe8bb958390"/>
    <xsd:import namespace="8cf31247-63b7-42d8-b239-339f12846b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e517b6-b7d4-45d4-bcba-ffe8bb9583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1fbfd573-6033-4e4d-b20f-c751af2e23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f31247-63b7-42d8-b239-339f12846b4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b1becd3-d800-4fba-8694-d0d04ff9f13e}" ma:internalName="TaxCatchAll" ma:showField="CatchAllData" ma:web="8cf31247-63b7-42d8-b239-339f12846b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cf31247-63b7-42d8-b239-339f12846b43" xsi:nil="true"/>
    <lcf76f155ced4ddcb4097134ff3c332f xmlns="bce517b6-b7d4-45d4-bcba-ffe8bb9583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ECFE28-5B81-46FC-A3A8-C472ED70FB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520D13-C621-4857-9E77-4846B74AC5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e517b6-b7d4-45d4-bcba-ffe8bb958390"/>
    <ds:schemaRef ds:uri="8cf31247-63b7-42d8-b239-339f12846b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D2520D-1381-4FB7-9799-CDBFA1C4C80F}">
  <ds:schemaRefs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bce517b6-b7d4-45d4-bcba-ffe8bb958390"/>
    <ds:schemaRef ds:uri="8cf31247-63b7-42d8-b239-339f12846b43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 Pankratov</dc:creator>
  <cp:keywords/>
  <dc:description/>
  <cp:lastModifiedBy>Панкратов Антон Николаевич</cp:lastModifiedBy>
  <cp:revision/>
  <dcterms:created xsi:type="dcterms:W3CDTF">2023-10-20T14:59:03Z</dcterms:created>
  <dcterms:modified xsi:type="dcterms:W3CDTF">2026-02-11T11:42:31Z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0x010100EE2C04AB1F251549A0A9DF9C3F17BD06</vt:lpwstr>
  </property>
  <property fmtid="{D5CDD505-2E9C-101B-9397-08002B2CF9AE}" pid="3" name="MediaServiceImageTags">
    <vt:lpwstr/>
  </property>
</Properties>
</file>